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sc\Documents\Newfoundland Cost of Capital Nov 15\RFIs to Consumer Advocate Feb 16\"/>
    </mc:Choice>
  </mc:AlternateContent>
  <bookViews>
    <workbookView xWindow="0" yWindow="0" windowWidth="28800" windowHeight="127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F67" i="1"/>
  <c r="F66" i="1"/>
  <c r="F65" i="1"/>
  <c r="D67" i="1" l="1"/>
  <c r="D66" i="1"/>
  <c r="D65" i="1"/>
  <c r="C67" i="1"/>
  <c r="C66" i="1"/>
  <c r="C65" i="1"/>
  <c r="S25" i="1" l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U4" i="1"/>
  <c r="T25" i="1" s="1"/>
  <c r="U14" i="1"/>
  <c r="T14" i="1"/>
  <c r="T15" i="1" s="1"/>
  <c r="T17" i="1" s="1"/>
  <c r="T19" i="1" s="1"/>
  <c r="S14" i="1"/>
  <c r="S15" i="1" s="1"/>
  <c r="S17" i="1" s="1"/>
  <c r="S19" i="1" s="1"/>
  <c r="R14" i="1"/>
  <c r="R15" i="1" s="1"/>
  <c r="R17" i="1" s="1"/>
  <c r="R19" i="1" s="1"/>
  <c r="Q14" i="1"/>
  <c r="Q15" i="1" s="1"/>
  <c r="Q17" i="1" s="1"/>
  <c r="Q19" i="1" s="1"/>
  <c r="P14" i="1"/>
  <c r="P15" i="1" s="1"/>
  <c r="P17" i="1" s="1"/>
  <c r="P19" i="1" s="1"/>
  <c r="O14" i="1"/>
  <c r="O15" i="1" s="1"/>
  <c r="O17" i="1" s="1"/>
  <c r="O19" i="1" s="1"/>
  <c r="N14" i="1"/>
  <c r="N15" i="1" s="1"/>
  <c r="N17" i="1" s="1"/>
  <c r="N19" i="1" s="1"/>
  <c r="M14" i="1"/>
  <c r="M15" i="1" s="1"/>
  <c r="M17" i="1" s="1"/>
  <c r="M19" i="1" s="1"/>
  <c r="L14" i="1"/>
  <c r="L15" i="1" s="1"/>
  <c r="L17" i="1" s="1"/>
  <c r="L19" i="1" s="1"/>
  <c r="K14" i="1"/>
  <c r="K15" i="1" s="1"/>
  <c r="K17" i="1" s="1"/>
  <c r="K19" i="1" s="1"/>
  <c r="J14" i="1"/>
  <c r="J15" i="1" s="1"/>
  <c r="J17" i="1" s="1"/>
  <c r="J19" i="1" s="1"/>
  <c r="I14" i="1"/>
  <c r="I15" i="1" s="1"/>
  <c r="I17" i="1" s="1"/>
  <c r="I19" i="1" s="1"/>
  <c r="H14" i="1"/>
  <c r="H15" i="1" s="1"/>
  <c r="H17" i="1" s="1"/>
  <c r="H19" i="1" s="1"/>
  <c r="G14" i="1"/>
  <c r="G15" i="1" s="1"/>
  <c r="F14" i="1"/>
  <c r="F15" i="1" s="1"/>
  <c r="F17" i="1" s="1"/>
  <c r="F19" i="1" s="1"/>
  <c r="E14" i="1"/>
  <c r="E15" i="1" s="1"/>
  <c r="E17" i="1" s="1"/>
  <c r="E19" i="1" s="1"/>
  <c r="D14" i="1"/>
  <c r="D15" i="1" s="1"/>
  <c r="D17" i="1" s="1"/>
  <c r="D19" i="1" s="1"/>
  <c r="C14" i="1"/>
  <c r="C15" i="1" s="1"/>
  <c r="B14" i="1"/>
  <c r="B15" i="1" s="1"/>
  <c r="D22" i="1" l="1"/>
  <c r="D23" i="1" s="1"/>
  <c r="Q22" i="1"/>
  <c r="Q40" i="1" s="1"/>
  <c r="E22" i="1"/>
  <c r="E23" i="1" s="1"/>
  <c r="S22" i="1"/>
  <c r="S40" i="1" s="1"/>
  <c r="T22" i="1"/>
  <c r="T23" i="1" s="1"/>
  <c r="I22" i="1"/>
  <c r="I40" i="1" s="1"/>
  <c r="K22" i="1"/>
  <c r="K40" i="1" s="1"/>
  <c r="L22" i="1"/>
  <c r="M22" i="1"/>
  <c r="P22" i="1"/>
  <c r="G17" i="1"/>
  <c r="G19" i="1" s="1"/>
  <c r="G22" i="1"/>
  <c r="G40" i="1" s="1"/>
  <c r="C17" i="1"/>
  <c r="C19" i="1" s="1"/>
  <c r="C22" i="1"/>
  <c r="B17" i="1"/>
  <c r="T40" i="1"/>
  <c r="E40" i="1"/>
  <c r="F22" i="1"/>
  <c r="F40" i="1" s="1"/>
  <c r="N22" i="1"/>
  <c r="N40" i="1" s="1"/>
  <c r="O22" i="1"/>
  <c r="H22" i="1"/>
  <c r="H40" i="1" s="1"/>
  <c r="B22" i="1"/>
  <c r="J22" i="1"/>
  <c r="R22" i="1"/>
  <c r="U15" i="1"/>
  <c r="K23" i="1" l="1"/>
  <c r="K41" i="1" s="1"/>
  <c r="D40" i="1"/>
  <c r="L23" i="1"/>
  <c r="L40" i="1"/>
  <c r="I26" i="1"/>
  <c r="J40" i="1"/>
  <c r="I23" i="1"/>
  <c r="M23" i="1"/>
  <c r="M40" i="1"/>
  <c r="K28" i="1"/>
  <c r="P29" i="1"/>
  <c r="Q23" i="1"/>
  <c r="P26" i="1"/>
  <c r="K26" i="1"/>
  <c r="L26" i="1"/>
  <c r="E26" i="1"/>
  <c r="S23" i="1"/>
  <c r="D26" i="1"/>
  <c r="M26" i="1"/>
  <c r="L29" i="1"/>
  <c r="S26" i="1"/>
  <c r="P40" i="1"/>
  <c r="P23" i="1"/>
  <c r="U17" i="1"/>
  <c r="U19" i="1" s="1"/>
  <c r="U22" i="1"/>
  <c r="Q29" i="1" s="1"/>
  <c r="E41" i="1"/>
  <c r="G26" i="1"/>
  <c r="G23" i="1"/>
  <c r="G28" i="1"/>
  <c r="G29" i="1"/>
  <c r="D41" i="1"/>
  <c r="R23" i="1"/>
  <c r="R40" i="1"/>
  <c r="R26" i="1"/>
  <c r="P28" i="1"/>
  <c r="P30" i="1" s="1"/>
  <c r="H26" i="1"/>
  <c r="H23" i="1"/>
  <c r="H28" i="1"/>
  <c r="H29" i="1"/>
  <c r="T41" i="1"/>
  <c r="J23" i="1"/>
  <c r="J26" i="1"/>
  <c r="J29" i="1"/>
  <c r="J28" i="1"/>
  <c r="I28" i="1"/>
  <c r="I29" i="1"/>
  <c r="N23" i="1"/>
  <c r="N26" i="1"/>
  <c r="N28" i="1"/>
  <c r="N29" i="1"/>
  <c r="M28" i="1"/>
  <c r="M29" i="1"/>
  <c r="L28" i="1"/>
  <c r="C23" i="1"/>
  <c r="C40" i="1"/>
  <c r="C28" i="1"/>
  <c r="C29" i="1"/>
  <c r="C26" i="1"/>
  <c r="K29" i="1"/>
  <c r="Q41" i="1"/>
  <c r="O40" i="1"/>
  <c r="O23" i="1"/>
  <c r="O26" i="1"/>
  <c r="O28" i="1"/>
  <c r="O29" i="1"/>
  <c r="E29" i="1"/>
  <c r="D28" i="1"/>
  <c r="F26" i="1"/>
  <c r="F23" i="1"/>
  <c r="F28" i="1"/>
  <c r="F29" i="1"/>
  <c r="E28" i="1"/>
  <c r="B19" i="1"/>
  <c r="D29" i="1"/>
  <c r="B40" i="1"/>
  <c r="B23" i="1"/>
  <c r="B29" i="1"/>
  <c r="B28" i="1"/>
  <c r="B26" i="1"/>
  <c r="Q26" i="1"/>
  <c r="O30" i="1" l="1"/>
  <c r="F41" i="1"/>
  <c r="G41" i="1"/>
  <c r="J41" i="1"/>
  <c r="H41" i="1"/>
  <c r="L41" i="1"/>
  <c r="M41" i="1"/>
  <c r="S41" i="1"/>
  <c r="N41" i="1"/>
  <c r="I41" i="1"/>
  <c r="K30" i="1"/>
  <c r="M30" i="1"/>
  <c r="L30" i="1"/>
  <c r="N30" i="1"/>
  <c r="P41" i="1"/>
  <c r="E30" i="1"/>
  <c r="I30" i="1"/>
  <c r="D30" i="1"/>
  <c r="O41" i="1"/>
  <c r="H30" i="1"/>
  <c r="C41" i="1"/>
  <c r="R41" i="1"/>
  <c r="C35" i="1"/>
  <c r="C34" i="1"/>
  <c r="B30" i="1"/>
  <c r="U23" i="1"/>
  <c r="U40" i="1"/>
  <c r="T26" i="1"/>
  <c r="F35" i="1" s="1"/>
  <c r="B41" i="1"/>
  <c r="F30" i="1"/>
  <c r="C30" i="1"/>
  <c r="J30" i="1"/>
  <c r="Q28" i="1"/>
  <c r="G30" i="1"/>
  <c r="F34" i="1" l="1"/>
  <c r="Q30" i="1"/>
  <c r="B35" i="1"/>
  <c r="B34" i="1"/>
  <c r="U41" i="1"/>
  <c r="D35" i="1" l="1"/>
  <c r="D34" i="1"/>
</calcChain>
</file>

<file path=xl/sharedStrings.xml><?xml version="1.0" encoding="utf-8"?>
<sst xmlns="http://schemas.openxmlformats.org/spreadsheetml/2006/main" count="43" uniqueCount="38">
  <si>
    <t>Revenue</t>
  </si>
  <si>
    <t>Expenses</t>
  </si>
  <si>
    <t>Purchased power</t>
  </si>
  <si>
    <t>Operating expenses</t>
  </si>
  <si>
    <t>Employee future benefits (Note 11)</t>
  </si>
  <si>
    <t>Depreciation and amortization</t>
  </si>
  <si>
    <t>Cost recovery deferrals, net of amortization (Note 6)</t>
  </si>
  <si>
    <t>Finance charges (Note 7)</t>
  </si>
  <si>
    <t>Earnings Before Income Taxes</t>
  </si>
  <si>
    <t>Income tax expense (recovery) (Note 8)</t>
  </si>
  <si>
    <t>Net Earnings</t>
  </si>
  <si>
    <t>Preference share dividends</t>
  </si>
  <si>
    <t>Net Earnings Applicable to Common Shares</t>
  </si>
  <si>
    <t>Basic and Diluted EPS</t>
  </si>
  <si>
    <t>Amortization true-up deferral (Note 2 - 2011)</t>
  </si>
  <si>
    <t>EBIT (Approx = EBT+ Finance Charges)</t>
  </si>
  <si>
    <t>EBITDA (Aprox = EBIT (above) + Deprec + Amortiz)</t>
  </si>
  <si>
    <t>Sales growth (%)</t>
  </si>
  <si>
    <t>EBIT growth (%)</t>
  </si>
  <si>
    <t>Average</t>
  </si>
  <si>
    <t xml:space="preserve">Median </t>
  </si>
  <si>
    <t>5-year Avg EBIT</t>
  </si>
  <si>
    <t>5-year StDev EBIT</t>
  </si>
  <si>
    <t>5-year CV EBIT</t>
  </si>
  <si>
    <t>Newfoundland Power</t>
  </si>
  <si>
    <t>5-year average EBIT</t>
  </si>
  <si>
    <t>5-year SD</t>
  </si>
  <si>
    <t>5-year CV of EBIT</t>
  </si>
  <si>
    <t>StdDev</t>
  </si>
  <si>
    <t>NP Summary Stats</t>
  </si>
  <si>
    <t>EBIT/Sales</t>
  </si>
  <si>
    <t>EBITDA/Sales</t>
  </si>
  <si>
    <t>Median</t>
  </si>
  <si>
    <t>APPENDIX G - Data and Calculations for NP for Figure 7 and Table 8</t>
  </si>
  <si>
    <t>EBIT Annual Growth (%)</t>
  </si>
  <si>
    <t>NP</t>
  </si>
  <si>
    <t xml:space="preserve">EBIT </t>
  </si>
  <si>
    <t>CV(EBIT/SALES)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</si>
</sst>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topLeftCell="A42" workbookViewId="0">
      <selection activeCell="B68" sqref="B68:C68"/>
    </sheetView>
  </sheetViews>
  <sheetFormatPr defaultRowHeight="14.5" x14ac:dyDescent="0.35"/>
  <cols>
    <col min="1" max="1" width="44.81640625" bestFit="1" customWidth="1"/>
    <col min="2" max="2" width="17.36328125" bestFit="1" customWidth="1"/>
    <col min="3" max="3" width="11.81640625" bestFit="1" customWidth="1"/>
    <col min="4" max="4" width="15.08984375" bestFit="1" customWidth="1"/>
    <col min="6" max="6" width="19.81640625" bestFit="1" customWidth="1"/>
    <col min="7" max="7" width="12.453125" bestFit="1" customWidth="1"/>
    <col min="8" max="8" width="17.6328125" bestFit="1" customWidth="1"/>
    <col min="11" max="11" width="17.90625" bestFit="1" customWidth="1"/>
    <col min="12" max="12" width="11.81640625" bestFit="1" customWidth="1"/>
    <col min="13" max="13" width="15.6328125" bestFit="1" customWidth="1"/>
    <col min="15" max="15" width="12.453125" bestFit="1" customWidth="1"/>
    <col min="16" max="16" width="13.36328125" bestFit="1" customWidth="1"/>
    <col min="17" max="17" width="17.26953125" bestFit="1" customWidth="1"/>
    <col min="18" max="18" width="12.453125" bestFit="1" customWidth="1"/>
    <col min="22" max="22" width="11.90625" bestFit="1" customWidth="1"/>
  </cols>
  <sheetData>
    <row r="1" spans="1:21" x14ac:dyDescent="0.35">
      <c r="B1" s="1" t="s">
        <v>33</v>
      </c>
    </row>
    <row r="3" spans="1:21" x14ac:dyDescent="0.35">
      <c r="A3" s="2" t="s">
        <v>24</v>
      </c>
      <c r="B3" s="2">
        <v>2014</v>
      </c>
      <c r="C3" s="2">
        <v>2013</v>
      </c>
      <c r="D3" s="2">
        <v>2012</v>
      </c>
      <c r="E3" s="2">
        <v>2011</v>
      </c>
      <c r="F3" s="2">
        <v>2010</v>
      </c>
      <c r="G3" s="2">
        <v>2009</v>
      </c>
      <c r="H3" s="2">
        <v>2008</v>
      </c>
      <c r="I3" s="2">
        <v>2007</v>
      </c>
      <c r="J3" s="2">
        <v>2006</v>
      </c>
      <c r="K3" s="2">
        <v>2005</v>
      </c>
      <c r="L3" s="2">
        <v>2004</v>
      </c>
      <c r="M3" s="2">
        <v>2003</v>
      </c>
      <c r="N3" s="2">
        <v>2002</v>
      </c>
      <c r="O3" s="2">
        <v>2001</v>
      </c>
      <c r="P3" s="2">
        <v>2000</v>
      </c>
      <c r="Q3" s="2">
        <v>1999</v>
      </c>
      <c r="R3" s="2">
        <v>1998</v>
      </c>
      <c r="S3" s="2">
        <v>1997</v>
      </c>
      <c r="T3" s="2">
        <v>1996</v>
      </c>
      <c r="U3" s="2">
        <v>1995</v>
      </c>
    </row>
    <row r="4" spans="1:21" x14ac:dyDescent="0.35">
      <c r="A4" s="1" t="s">
        <v>0</v>
      </c>
      <c r="B4">
        <v>629772</v>
      </c>
      <c r="C4">
        <v>605127</v>
      </c>
      <c r="D4">
        <v>582920</v>
      </c>
      <c r="E4">
        <v>573072</v>
      </c>
      <c r="F4">
        <v>555355</v>
      </c>
      <c r="G4">
        <v>527179</v>
      </c>
      <c r="H4">
        <v>516889</v>
      </c>
      <c r="I4">
        <v>491709</v>
      </c>
      <c r="J4">
        <v>421264</v>
      </c>
      <c r="K4">
        <v>419963</v>
      </c>
      <c r="L4">
        <v>404447</v>
      </c>
      <c r="M4">
        <v>384150</v>
      </c>
      <c r="N4">
        <v>369627</v>
      </c>
      <c r="O4">
        <v>359305</v>
      </c>
      <c r="P4">
        <v>348413</v>
      </c>
      <c r="Q4">
        <v>342001</v>
      </c>
      <c r="R4">
        <v>335751</v>
      </c>
      <c r="S4">
        <v>343677</v>
      </c>
      <c r="T4">
        <v>341560</v>
      </c>
      <c r="U4">
        <f>335334+3600</f>
        <v>338934</v>
      </c>
    </row>
    <row r="6" spans="1:21" x14ac:dyDescent="0.35">
      <c r="A6" s="1" t="s">
        <v>1</v>
      </c>
    </row>
    <row r="7" spans="1:21" x14ac:dyDescent="0.35">
      <c r="A7" s="3" t="s">
        <v>2</v>
      </c>
      <c r="B7">
        <v>402843</v>
      </c>
      <c r="C7">
        <v>390210</v>
      </c>
      <c r="D7">
        <v>380374</v>
      </c>
      <c r="E7">
        <v>369484</v>
      </c>
      <c r="F7">
        <v>358443</v>
      </c>
      <c r="G7">
        <v>345656</v>
      </c>
      <c r="H7">
        <v>336658</v>
      </c>
      <c r="I7">
        <v>326778</v>
      </c>
      <c r="J7">
        <v>257157</v>
      </c>
      <c r="K7">
        <v>255954</v>
      </c>
      <c r="L7">
        <v>244012</v>
      </c>
      <c r="M7">
        <v>227964</v>
      </c>
      <c r="N7">
        <v>210764</v>
      </c>
      <c r="O7">
        <v>202479</v>
      </c>
      <c r="P7">
        <v>199266</v>
      </c>
      <c r="Q7">
        <v>192755</v>
      </c>
      <c r="R7">
        <v>191586</v>
      </c>
      <c r="S7">
        <v>190711</v>
      </c>
      <c r="T7">
        <v>192114</v>
      </c>
      <c r="U7">
        <v>191081</v>
      </c>
    </row>
    <row r="8" spans="1:21" x14ac:dyDescent="0.35">
      <c r="A8" s="3" t="s">
        <v>3</v>
      </c>
      <c r="B8">
        <v>59728</v>
      </c>
      <c r="C8">
        <v>55684</v>
      </c>
      <c r="D8">
        <v>56787</v>
      </c>
      <c r="E8">
        <v>56615</v>
      </c>
      <c r="F8">
        <v>53830</v>
      </c>
      <c r="G8">
        <v>49315</v>
      </c>
      <c r="H8">
        <v>47132</v>
      </c>
      <c r="I8">
        <v>47501</v>
      </c>
      <c r="J8">
        <v>46653</v>
      </c>
      <c r="K8">
        <v>47443</v>
      </c>
      <c r="L8">
        <v>47410</v>
      </c>
      <c r="M8">
        <v>48012</v>
      </c>
      <c r="N8">
        <v>46795</v>
      </c>
      <c r="O8">
        <v>47891</v>
      </c>
      <c r="P8">
        <v>48926</v>
      </c>
      <c r="Q8">
        <v>51858</v>
      </c>
      <c r="R8">
        <v>52641</v>
      </c>
      <c r="S8">
        <v>57555</v>
      </c>
      <c r="T8">
        <v>54735</v>
      </c>
      <c r="U8">
        <v>54865</v>
      </c>
    </row>
    <row r="9" spans="1:21" x14ac:dyDescent="0.35">
      <c r="A9" s="3" t="s">
        <v>4</v>
      </c>
      <c r="B9">
        <v>24244</v>
      </c>
      <c r="C9">
        <v>25624</v>
      </c>
      <c r="D9">
        <v>22170</v>
      </c>
      <c r="E9">
        <v>20569</v>
      </c>
      <c r="F9">
        <v>8381</v>
      </c>
      <c r="G9">
        <v>2673</v>
      </c>
      <c r="H9">
        <v>3040</v>
      </c>
      <c r="I9">
        <v>5701</v>
      </c>
      <c r="J9">
        <v>7343</v>
      </c>
      <c r="K9">
        <v>6369</v>
      </c>
      <c r="L9">
        <v>4345</v>
      </c>
      <c r="M9">
        <v>3787</v>
      </c>
      <c r="N9">
        <v>3972</v>
      </c>
      <c r="O9">
        <v>5017</v>
      </c>
      <c r="P9">
        <v>3560</v>
      </c>
      <c r="Q9">
        <v>851</v>
      </c>
    </row>
    <row r="10" spans="1:21" x14ac:dyDescent="0.35">
      <c r="A10" s="3" t="s">
        <v>5</v>
      </c>
      <c r="B10">
        <v>53882</v>
      </c>
      <c r="C10">
        <v>51300</v>
      </c>
      <c r="D10">
        <v>47372</v>
      </c>
      <c r="E10">
        <v>42695</v>
      </c>
      <c r="F10">
        <v>43358</v>
      </c>
      <c r="G10">
        <v>41825</v>
      </c>
      <c r="H10">
        <v>40649</v>
      </c>
      <c r="I10">
        <v>39955</v>
      </c>
      <c r="J10">
        <v>38922</v>
      </c>
      <c r="K10">
        <v>32143</v>
      </c>
      <c r="L10">
        <v>30987</v>
      </c>
      <c r="M10">
        <v>29372</v>
      </c>
      <c r="N10">
        <v>35442</v>
      </c>
      <c r="O10">
        <v>34003</v>
      </c>
      <c r="P10">
        <v>29625</v>
      </c>
      <c r="Q10">
        <v>29638</v>
      </c>
      <c r="R10">
        <v>28067</v>
      </c>
      <c r="S10">
        <v>26800</v>
      </c>
      <c r="T10">
        <v>26314</v>
      </c>
      <c r="U10">
        <v>28896</v>
      </c>
    </row>
    <row r="11" spans="1:21" x14ac:dyDescent="0.35">
      <c r="A11" s="3" t="s">
        <v>14</v>
      </c>
      <c r="F11">
        <v>3862</v>
      </c>
      <c r="G11">
        <v>3862</v>
      </c>
      <c r="H11">
        <v>3862</v>
      </c>
      <c r="I11">
        <v>-5793</v>
      </c>
      <c r="J11">
        <v>-5793</v>
      </c>
    </row>
    <row r="12" spans="1:21" x14ac:dyDescent="0.35">
      <c r="A12" s="3" t="s">
        <v>6</v>
      </c>
      <c r="B12">
        <v>3990</v>
      </c>
      <c r="C12">
        <v>-768</v>
      </c>
      <c r="D12">
        <v>-4850</v>
      </c>
      <c r="E12">
        <v>-2363</v>
      </c>
    </row>
    <row r="13" spans="1:21" x14ac:dyDescent="0.35">
      <c r="A13" s="3" t="s">
        <v>7</v>
      </c>
      <c r="B13" s="4">
        <v>36450</v>
      </c>
      <c r="C13" s="4">
        <v>36034</v>
      </c>
      <c r="D13" s="4">
        <v>35856</v>
      </c>
      <c r="E13" s="4">
        <v>35944</v>
      </c>
      <c r="F13" s="4">
        <v>36038</v>
      </c>
      <c r="G13" s="4">
        <v>34555</v>
      </c>
      <c r="H13" s="4">
        <v>33507</v>
      </c>
      <c r="I13" s="4">
        <v>34939</v>
      </c>
      <c r="J13" s="4">
        <v>32677</v>
      </c>
      <c r="K13" s="4">
        <v>31369</v>
      </c>
      <c r="L13" s="4">
        <v>30393</v>
      </c>
      <c r="M13" s="4">
        <v>30009</v>
      </c>
      <c r="N13" s="4">
        <v>26853</v>
      </c>
      <c r="O13" s="4">
        <v>26700</v>
      </c>
      <c r="P13" s="4">
        <v>26641</v>
      </c>
      <c r="Q13" s="4">
        <v>26488</v>
      </c>
      <c r="R13" s="4">
        <v>25233</v>
      </c>
      <c r="S13" s="4">
        <v>24949</v>
      </c>
      <c r="T13" s="4">
        <v>24010</v>
      </c>
      <c r="U13" s="4">
        <v>22739</v>
      </c>
    </row>
    <row r="14" spans="1:21" x14ac:dyDescent="0.35">
      <c r="B14" s="4">
        <f>SUM(B7:B13)</f>
        <v>581137</v>
      </c>
      <c r="C14" s="4">
        <f t="shared" ref="C14:U14" si="0">SUM(C7:C13)</f>
        <v>558084</v>
      </c>
      <c r="D14" s="4">
        <f t="shared" si="0"/>
        <v>537709</v>
      </c>
      <c r="E14" s="4">
        <f t="shared" si="0"/>
        <v>522944</v>
      </c>
      <c r="F14" s="4">
        <f t="shared" si="0"/>
        <v>503912</v>
      </c>
      <c r="G14" s="4">
        <f t="shared" si="0"/>
        <v>477886</v>
      </c>
      <c r="H14" s="4">
        <f t="shared" si="0"/>
        <v>464848</v>
      </c>
      <c r="I14" s="4">
        <f t="shared" si="0"/>
        <v>449081</v>
      </c>
      <c r="J14" s="4">
        <f t="shared" si="0"/>
        <v>376959</v>
      </c>
      <c r="K14" s="4">
        <f t="shared" si="0"/>
        <v>373278</v>
      </c>
      <c r="L14" s="4">
        <f t="shared" si="0"/>
        <v>357147</v>
      </c>
      <c r="M14" s="4">
        <f t="shared" si="0"/>
        <v>339144</v>
      </c>
      <c r="N14" s="4">
        <f t="shared" si="0"/>
        <v>323826</v>
      </c>
      <c r="O14" s="4">
        <f>SUM(O7:O13)</f>
        <v>316090</v>
      </c>
      <c r="P14" s="4">
        <f t="shared" si="0"/>
        <v>308018</v>
      </c>
      <c r="Q14" s="4">
        <f t="shared" si="0"/>
        <v>301590</v>
      </c>
      <c r="R14" s="4">
        <f t="shared" si="0"/>
        <v>297527</v>
      </c>
      <c r="S14" s="4">
        <f t="shared" si="0"/>
        <v>300015</v>
      </c>
      <c r="T14" s="4">
        <f t="shared" si="0"/>
        <v>297173</v>
      </c>
      <c r="U14" s="4">
        <f t="shared" si="0"/>
        <v>297581</v>
      </c>
    </row>
    <row r="15" spans="1:21" x14ac:dyDescent="0.35">
      <c r="A15" s="1" t="s">
        <v>8</v>
      </c>
      <c r="B15">
        <f>B4-B14</f>
        <v>48635</v>
      </c>
      <c r="C15">
        <f t="shared" ref="C15:U15" si="1">C4-C14</f>
        <v>47043</v>
      </c>
      <c r="D15">
        <f t="shared" si="1"/>
        <v>45211</v>
      </c>
      <c r="E15">
        <f t="shared" si="1"/>
        <v>50128</v>
      </c>
      <c r="F15">
        <f t="shared" si="1"/>
        <v>51443</v>
      </c>
      <c r="G15">
        <f t="shared" si="1"/>
        <v>49293</v>
      </c>
      <c r="H15">
        <f t="shared" si="1"/>
        <v>52041</v>
      </c>
      <c r="I15">
        <f t="shared" si="1"/>
        <v>42628</v>
      </c>
      <c r="J15">
        <f t="shared" si="1"/>
        <v>44305</v>
      </c>
      <c r="K15">
        <f t="shared" si="1"/>
        <v>46685</v>
      </c>
      <c r="L15">
        <f t="shared" si="1"/>
        <v>47300</v>
      </c>
      <c r="M15">
        <f t="shared" si="1"/>
        <v>45006</v>
      </c>
      <c r="N15">
        <f t="shared" si="1"/>
        <v>45801</v>
      </c>
      <c r="O15">
        <f t="shared" si="1"/>
        <v>43215</v>
      </c>
      <c r="P15">
        <f t="shared" si="1"/>
        <v>40395</v>
      </c>
      <c r="Q15">
        <f t="shared" si="1"/>
        <v>40411</v>
      </c>
      <c r="R15">
        <f t="shared" si="1"/>
        <v>38224</v>
      </c>
      <c r="S15">
        <f t="shared" si="1"/>
        <v>43662</v>
      </c>
      <c r="T15">
        <f t="shared" si="1"/>
        <v>44387</v>
      </c>
      <c r="U15">
        <f t="shared" si="1"/>
        <v>41353</v>
      </c>
    </row>
    <row r="16" spans="1:21" x14ac:dyDescent="0.35">
      <c r="A16" t="s">
        <v>9</v>
      </c>
      <c r="B16" s="4">
        <v>10795</v>
      </c>
      <c r="C16" s="4">
        <v>-2877</v>
      </c>
      <c r="D16" s="4">
        <v>8007</v>
      </c>
      <c r="E16" s="4">
        <v>17661</v>
      </c>
      <c r="F16" s="4">
        <v>15870</v>
      </c>
      <c r="G16" s="4">
        <v>16092</v>
      </c>
      <c r="H16" s="4">
        <v>19146</v>
      </c>
      <c r="I16" s="4">
        <v>12176</v>
      </c>
      <c r="J16" s="4">
        <v>13639</v>
      </c>
      <c r="K16" s="4">
        <v>15368</v>
      </c>
      <c r="L16" s="4">
        <v>15586</v>
      </c>
      <c r="M16" s="4">
        <v>14945</v>
      </c>
      <c r="N16" s="4">
        <v>16381</v>
      </c>
      <c r="O16" s="4">
        <v>13730</v>
      </c>
      <c r="P16" s="4">
        <v>13296</v>
      </c>
      <c r="Q16" s="4">
        <v>16927</v>
      </c>
      <c r="R16" s="4">
        <v>16027</v>
      </c>
      <c r="S16" s="4">
        <v>18105</v>
      </c>
      <c r="T16" s="4">
        <v>18617</v>
      </c>
      <c r="U16" s="4">
        <v>13120</v>
      </c>
    </row>
    <row r="17" spans="1:21" x14ac:dyDescent="0.35">
      <c r="A17" s="1" t="s">
        <v>10</v>
      </c>
      <c r="B17">
        <f>B15-B16</f>
        <v>37840</v>
      </c>
      <c r="C17">
        <f t="shared" ref="C17:U17" si="2">C15-C16</f>
        <v>49920</v>
      </c>
      <c r="D17">
        <f t="shared" si="2"/>
        <v>37204</v>
      </c>
      <c r="E17">
        <f t="shared" si="2"/>
        <v>32467</v>
      </c>
      <c r="F17">
        <f t="shared" si="2"/>
        <v>35573</v>
      </c>
      <c r="G17">
        <f t="shared" si="2"/>
        <v>33201</v>
      </c>
      <c r="H17">
        <f t="shared" si="2"/>
        <v>32895</v>
      </c>
      <c r="I17">
        <f t="shared" si="2"/>
        <v>30452</v>
      </c>
      <c r="J17">
        <f t="shared" si="2"/>
        <v>30666</v>
      </c>
      <c r="K17">
        <f t="shared" si="2"/>
        <v>31317</v>
      </c>
      <c r="L17">
        <f t="shared" si="2"/>
        <v>31714</v>
      </c>
      <c r="M17">
        <f t="shared" si="2"/>
        <v>30061</v>
      </c>
      <c r="N17">
        <f t="shared" si="2"/>
        <v>29420</v>
      </c>
      <c r="O17">
        <f t="shared" si="2"/>
        <v>29485</v>
      </c>
      <c r="P17">
        <f t="shared" si="2"/>
        <v>27099</v>
      </c>
      <c r="Q17">
        <f t="shared" si="2"/>
        <v>23484</v>
      </c>
      <c r="R17">
        <f t="shared" si="2"/>
        <v>22197</v>
      </c>
      <c r="S17">
        <f t="shared" si="2"/>
        <v>25557</v>
      </c>
      <c r="T17">
        <f t="shared" si="2"/>
        <v>25770</v>
      </c>
      <c r="U17">
        <f t="shared" si="2"/>
        <v>28233</v>
      </c>
    </row>
    <row r="18" spans="1:21" x14ac:dyDescent="0.35">
      <c r="A18" t="s">
        <v>11</v>
      </c>
      <c r="B18">
        <v>557</v>
      </c>
      <c r="C18">
        <v>563</v>
      </c>
      <c r="D18">
        <v>567</v>
      </c>
      <c r="E18">
        <v>567</v>
      </c>
      <c r="F18">
        <v>568</v>
      </c>
      <c r="G18">
        <v>573</v>
      </c>
      <c r="H18">
        <v>554</v>
      </c>
      <c r="I18">
        <v>586</v>
      </c>
      <c r="J18">
        <v>588</v>
      </c>
      <c r="K18">
        <v>588</v>
      </c>
      <c r="L18">
        <v>592</v>
      </c>
      <c r="M18">
        <v>601</v>
      </c>
      <c r="N18">
        <v>613</v>
      </c>
      <c r="O18">
        <v>623</v>
      </c>
      <c r="P18">
        <v>626</v>
      </c>
      <c r="Q18">
        <v>626</v>
      </c>
      <c r="R18">
        <v>626</v>
      </c>
      <c r="S18">
        <v>626</v>
      </c>
      <c r="T18">
        <v>626</v>
      </c>
      <c r="U18">
        <v>595</v>
      </c>
    </row>
    <row r="19" spans="1:21" x14ac:dyDescent="0.35">
      <c r="A19" s="1" t="s">
        <v>12</v>
      </c>
      <c r="B19">
        <f>B17-B18</f>
        <v>37283</v>
      </c>
      <c r="C19">
        <f t="shared" ref="C19:U19" si="3">C17-C18</f>
        <v>49357</v>
      </c>
      <c r="D19">
        <f t="shared" si="3"/>
        <v>36637</v>
      </c>
      <c r="E19">
        <f t="shared" si="3"/>
        <v>31900</v>
      </c>
      <c r="F19">
        <f t="shared" si="3"/>
        <v>35005</v>
      </c>
      <c r="G19">
        <f t="shared" si="3"/>
        <v>32628</v>
      </c>
      <c r="H19">
        <f t="shared" si="3"/>
        <v>32341</v>
      </c>
      <c r="I19">
        <f t="shared" si="3"/>
        <v>29866</v>
      </c>
      <c r="J19">
        <f t="shared" si="3"/>
        <v>30078</v>
      </c>
      <c r="K19">
        <f t="shared" si="3"/>
        <v>30729</v>
      </c>
      <c r="L19">
        <f t="shared" si="3"/>
        <v>31122</v>
      </c>
      <c r="M19">
        <f t="shared" si="3"/>
        <v>29460</v>
      </c>
      <c r="N19">
        <f t="shared" si="3"/>
        <v>28807</v>
      </c>
      <c r="O19">
        <f t="shared" si="3"/>
        <v>28862</v>
      </c>
      <c r="P19">
        <f t="shared" si="3"/>
        <v>26473</v>
      </c>
      <c r="Q19">
        <f t="shared" si="3"/>
        <v>22858</v>
      </c>
      <c r="R19">
        <f t="shared" si="3"/>
        <v>21571</v>
      </c>
      <c r="S19">
        <f t="shared" si="3"/>
        <v>24931</v>
      </c>
      <c r="T19">
        <f t="shared" si="3"/>
        <v>25144</v>
      </c>
      <c r="U19">
        <f t="shared" si="3"/>
        <v>27638</v>
      </c>
    </row>
    <row r="20" spans="1:21" x14ac:dyDescent="0.35">
      <c r="A20" s="1" t="s">
        <v>13</v>
      </c>
      <c r="B20">
        <v>3.61</v>
      </c>
      <c r="C20">
        <v>4.78</v>
      </c>
      <c r="D20">
        <v>3.55</v>
      </c>
      <c r="E20">
        <v>3.09</v>
      </c>
      <c r="F20">
        <v>3.39</v>
      </c>
      <c r="G20">
        <v>3.16</v>
      </c>
      <c r="H20">
        <v>3.13</v>
      </c>
      <c r="I20">
        <v>2.89</v>
      </c>
      <c r="J20">
        <v>2.91</v>
      </c>
      <c r="K20">
        <v>2.98</v>
      </c>
      <c r="L20">
        <v>3.02</v>
      </c>
      <c r="M20">
        <v>2.85</v>
      </c>
      <c r="N20">
        <v>2.79</v>
      </c>
      <c r="O20">
        <v>2.8</v>
      </c>
      <c r="P20">
        <v>2.57</v>
      </c>
      <c r="Q20">
        <v>2.21</v>
      </c>
      <c r="R20">
        <v>2.09</v>
      </c>
    </row>
    <row r="22" spans="1:21" x14ac:dyDescent="0.35">
      <c r="A22" s="1" t="s">
        <v>15</v>
      </c>
      <c r="B22">
        <f>B15+B13</f>
        <v>85085</v>
      </c>
      <c r="C22">
        <f t="shared" ref="C22:U22" si="4">C15+C13</f>
        <v>83077</v>
      </c>
      <c r="D22">
        <f t="shared" si="4"/>
        <v>81067</v>
      </c>
      <c r="E22">
        <f t="shared" si="4"/>
        <v>86072</v>
      </c>
      <c r="F22">
        <f t="shared" si="4"/>
        <v>87481</v>
      </c>
      <c r="G22">
        <f t="shared" si="4"/>
        <v>83848</v>
      </c>
      <c r="H22">
        <f t="shared" si="4"/>
        <v>85548</v>
      </c>
      <c r="I22">
        <f t="shared" si="4"/>
        <v>77567</v>
      </c>
      <c r="J22">
        <f t="shared" si="4"/>
        <v>76982</v>
      </c>
      <c r="K22">
        <f t="shared" si="4"/>
        <v>78054</v>
      </c>
      <c r="L22">
        <f t="shared" si="4"/>
        <v>77693</v>
      </c>
      <c r="M22">
        <f t="shared" si="4"/>
        <v>75015</v>
      </c>
      <c r="N22">
        <f t="shared" si="4"/>
        <v>72654</v>
      </c>
      <c r="O22">
        <f t="shared" si="4"/>
        <v>69915</v>
      </c>
      <c r="P22">
        <f t="shared" si="4"/>
        <v>67036</v>
      </c>
      <c r="Q22">
        <f t="shared" si="4"/>
        <v>66899</v>
      </c>
      <c r="R22">
        <f t="shared" si="4"/>
        <v>63457</v>
      </c>
      <c r="S22">
        <f t="shared" si="4"/>
        <v>68611</v>
      </c>
      <c r="T22">
        <f t="shared" si="4"/>
        <v>68397</v>
      </c>
      <c r="U22">
        <f t="shared" si="4"/>
        <v>64092</v>
      </c>
    </row>
    <row r="23" spans="1:21" x14ac:dyDescent="0.35">
      <c r="A23" s="1" t="s">
        <v>16</v>
      </c>
      <c r="B23">
        <f>B22+B10</f>
        <v>138967</v>
      </c>
      <c r="C23">
        <f t="shared" ref="C23:U23" si="5">C22+C10</f>
        <v>134377</v>
      </c>
      <c r="D23">
        <f t="shared" si="5"/>
        <v>128439</v>
      </c>
      <c r="E23">
        <f t="shared" si="5"/>
        <v>128767</v>
      </c>
      <c r="F23">
        <f t="shared" si="5"/>
        <v>130839</v>
      </c>
      <c r="G23">
        <f t="shared" si="5"/>
        <v>125673</v>
      </c>
      <c r="H23">
        <f t="shared" si="5"/>
        <v>126197</v>
      </c>
      <c r="I23">
        <f t="shared" si="5"/>
        <v>117522</v>
      </c>
      <c r="J23">
        <f t="shared" si="5"/>
        <v>115904</v>
      </c>
      <c r="K23">
        <f t="shared" si="5"/>
        <v>110197</v>
      </c>
      <c r="L23">
        <f t="shared" si="5"/>
        <v>108680</v>
      </c>
      <c r="M23">
        <f t="shared" si="5"/>
        <v>104387</v>
      </c>
      <c r="N23">
        <f t="shared" si="5"/>
        <v>108096</v>
      </c>
      <c r="O23">
        <f t="shared" si="5"/>
        <v>103918</v>
      </c>
      <c r="P23">
        <f t="shared" si="5"/>
        <v>96661</v>
      </c>
      <c r="Q23">
        <f t="shared" si="5"/>
        <v>96537</v>
      </c>
      <c r="R23">
        <f t="shared" si="5"/>
        <v>91524</v>
      </c>
      <c r="S23">
        <f t="shared" si="5"/>
        <v>95411</v>
      </c>
      <c r="T23">
        <f t="shared" si="5"/>
        <v>94711</v>
      </c>
      <c r="U23">
        <f t="shared" si="5"/>
        <v>92988</v>
      </c>
    </row>
    <row r="24" spans="1:21" x14ac:dyDescent="0.35">
      <c r="B24" s="2">
        <v>2014</v>
      </c>
      <c r="C24" s="2">
        <v>2013</v>
      </c>
      <c r="D24" s="2">
        <v>2012</v>
      </c>
      <c r="E24" s="2">
        <v>2011</v>
      </c>
      <c r="F24" s="2">
        <v>2010</v>
      </c>
      <c r="G24" s="2">
        <v>2009</v>
      </c>
      <c r="H24" s="2">
        <v>2008</v>
      </c>
      <c r="I24" s="2">
        <v>2007</v>
      </c>
      <c r="J24" s="2">
        <v>2006</v>
      </c>
      <c r="K24" s="2">
        <v>2005</v>
      </c>
      <c r="L24" s="2">
        <v>2004</v>
      </c>
      <c r="M24" s="2">
        <v>2003</v>
      </c>
      <c r="N24" s="2">
        <v>2002</v>
      </c>
      <c r="O24" s="2">
        <v>2001</v>
      </c>
      <c r="P24" s="2">
        <v>2000</v>
      </c>
      <c r="Q24" s="2">
        <v>1999</v>
      </c>
      <c r="R24" s="2">
        <v>1998</v>
      </c>
      <c r="S24" s="2">
        <v>1997</v>
      </c>
      <c r="T24" s="2">
        <v>1996</v>
      </c>
      <c r="U24" s="2">
        <v>1995</v>
      </c>
    </row>
    <row r="25" spans="1:21" x14ac:dyDescent="0.35">
      <c r="A25" s="1" t="s">
        <v>17</v>
      </c>
      <c r="B25">
        <f>(B4-C4)/C4</f>
        <v>4.0726987888492827E-2</v>
      </c>
      <c r="C25">
        <f t="shared" ref="C25:T25" si="6">(C4-D4)/D4</f>
        <v>3.8096136691141154E-2</v>
      </c>
      <c r="D25">
        <f t="shared" si="6"/>
        <v>1.718457715609906E-2</v>
      </c>
      <c r="E25">
        <f t="shared" si="6"/>
        <v>3.1902116664115743E-2</v>
      </c>
      <c r="F25">
        <f t="shared" si="6"/>
        <v>5.3446741998448344E-2</v>
      </c>
      <c r="G25">
        <f t="shared" si="6"/>
        <v>1.9907562358649537E-2</v>
      </c>
      <c r="H25">
        <f t="shared" si="6"/>
        <v>5.1209150127412756E-2</v>
      </c>
      <c r="I25">
        <f t="shared" si="6"/>
        <v>0.16722292908959702</v>
      </c>
      <c r="J25">
        <f t="shared" si="6"/>
        <v>3.0978919571486058E-3</v>
      </c>
      <c r="K25">
        <f t="shared" si="6"/>
        <v>3.8363493857044309E-2</v>
      </c>
      <c r="L25">
        <f t="shared" si="6"/>
        <v>5.2836131719380452E-2</v>
      </c>
      <c r="M25">
        <f t="shared" si="6"/>
        <v>3.9290960887597495E-2</v>
      </c>
      <c r="N25">
        <f t="shared" si="6"/>
        <v>2.8727682609482195E-2</v>
      </c>
      <c r="O25">
        <f t="shared" si="6"/>
        <v>3.1261749705091373E-2</v>
      </c>
      <c r="P25">
        <f t="shared" si="6"/>
        <v>1.8748483191569614E-2</v>
      </c>
      <c r="Q25">
        <f t="shared" si="6"/>
        <v>1.8614985510095279E-2</v>
      </c>
      <c r="R25">
        <f t="shared" si="6"/>
        <v>-2.3062352150420306E-2</v>
      </c>
      <c r="S25">
        <f t="shared" si="6"/>
        <v>6.1980325565054459E-3</v>
      </c>
      <c r="T25">
        <f t="shared" si="6"/>
        <v>7.7478211097145753E-3</v>
      </c>
    </row>
    <row r="26" spans="1:21" x14ac:dyDescent="0.35">
      <c r="A26" s="1" t="s">
        <v>18</v>
      </c>
      <c r="B26">
        <f>(B22-C22)/C22</f>
        <v>2.4170347990418527E-2</v>
      </c>
      <c r="C26">
        <f t="shared" ref="C26:T26" si="7">(C22-D22)/D22</f>
        <v>2.4794305944465689E-2</v>
      </c>
      <c r="D26">
        <f t="shared" si="7"/>
        <v>-5.8148991541964866E-2</v>
      </c>
      <c r="E26">
        <f t="shared" si="7"/>
        <v>-1.6106354522696358E-2</v>
      </c>
      <c r="F26">
        <f t="shared" si="7"/>
        <v>4.3328403778265433E-2</v>
      </c>
      <c r="G26">
        <f t="shared" si="7"/>
        <v>-1.9871884789825597E-2</v>
      </c>
      <c r="H26">
        <f t="shared" si="7"/>
        <v>0.10289169363260149</v>
      </c>
      <c r="I26">
        <f t="shared" si="7"/>
        <v>7.5991790288638906E-3</v>
      </c>
      <c r="J26">
        <f t="shared" si="7"/>
        <v>-1.373408153329746E-2</v>
      </c>
      <c r="K26">
        <f t="shared" si="7"/>
        <v>4.6464932490700578E-3</v>
      </c>
      <c r="L26">
        <f t="shared" si="7"/>
        <v>3.5699526761314403E-2</v>
      </c>
      <c r="M26">
        <f t="shared" si="7"/>
        <v>3.2496490213890492E-2</v>
      </c>
      <c r="N26">
        <f t="shared" si="7"/>
        <v>3.9176142458699853E-2</v>
      </c>
      <c r="O26">
        <f t="shared" si="7"/>
        <v>4.294707321439227E-2</v>
      </c>
      <c r="P26">
        <f t="shared" si="7"/>
        <v>2.0478631967592938E-3</v>
      </c>
      <c r="Q26">
        <f t="shared" si="7"/>
        <v>5.4241454843437287E-2</v>
      </c>
      <c r="R26">
        <f t="shared" si="7"/>
        <v>-7.5119149990526296E-2</v>
      </c>
      <c r="S26">
        <f t="shared" si="7"/>
        <v>3.1287921984882376E-3</v>
      </c>
      <c r="T26">
        <f t="shared" si="7"/>
        <v>6.7169069462647446E-2</v>
      </c>
    </row>
    <row r="28" spans="1:21" x14ac:dyDescent="0.35">
      <c r="A28" s="1" t="s">
        <v>21</v>
      </c>
      <c r="B28">
        <f>AVERAGE(B22:F22)</f>
        <v>84556.4</v>
      </c>
      <c r="C28">
        <f>AVERAGE(C22:G22)</f>
        <v>84309</v>
      </c>
      <c r="D28">
        <f>AVERAGE(D22:H22)</f>
        <v>84803.199999999997</v>
      </c>
      <c r="E28">
        <f>AVERAGE(E22:I22)</f>
        <v>84103.2</v>
      </c>
      <c r="F28">
        <f>AVERAGE(F22:J22)</f>
        <v>82285.2</v>
      </c>
      <c r="G28">
        <f>AVERAGE(G22:K22)</f>
        <v>80399.8</v>
      </c>
      <c r="H28">
        <f>AVERAGE(H22:L22)</f>
        <v>79168.800000000003</v>
      </c>
      <c r="I28">
        <f>AVERAGE(I22:M22)</f>
        <v>77062.2</v>
      </c>
      <c r="J28">
        <f>AVERAGE(J22:N22)</f>
        <v>76079.600000000006</v>
      </c>
      <c r="K28">
        <f>AVERAGE(K22:O22)</f>
        <v>74666.2</v>
      </c>
      <c r="L28">
        <f>AVERAGE(L22:P22)</f>
        <v>72462.600000000006</v>
      </c>
      <c r="M28">
        <f>AVERAGE(M22:Q22)</f>
        <v>70303.8</v>
      </c>
      <c r="N28">
        <f>AVERAGE(N22:R22)</f>
        <v>67992.2</v>
      </c>
      <c r="O28">
        <f>AVERAGE(O22:S22)</f>
        <v>67183.600000000006</v>
      </c>
      <c r="P28">
        <f>AVERAGE(P22:T22)</f>
        <v>66880</v>
      </c>
      <c r="Q28">
        <f>AVERAGE(Q22:U22)</f>
        <v>66291.199999999997</v>
      </c>
    </row>
    <row r="29" spans="1:21" x14ac:dyDescent="0.35">
      <c r="A29" s="1" t="s">
        <v>22</v>
      </c>
      <c r="B29">
        <f>STDEV(B22:F22)</f>
        <v>2524.5931949524065</v>
      </c>
      <c r="C29">
        <f>STDEV(C22:G22)</f>
        <v>2520.4494638853603</v>
      </c>
      <c r="D29">
        <f>STDEV(D22:H22)</f>
        <v>2460.0198576434295</v>
      </c>
      <c r="E29">
        <f>STDEV(E22:I22)</f>
        <v>3878.150035777368</v>
      </c>
      <c r="F29">
        <f>STDEV(F22:J22)</f>
        <v>4755.7829744427991</v>
      </c>
      <c r="G29">
        <f>STDEV(G22:K22)</f>
        <v>3987.5724695608978</v>
      </c>
      <c r="H29">
        <f>STDEV(H22:L22)</f>
        <v>3586.8793818582749</v>
      </c>
      <c r="I29">
        <f>STDEV(I22:M22)</f>
        <v>1207.6691185916777</v>
      </c>
      <c r="J29">
        <f>STDEV(J22:N22)</f>
        <v>2246.3163846617867</v>
      </c>
      <c r="K29">
        <f>STDEV(K22:O22)</f>
        <v>3441.773481796848</v>
      </c>
      <c r="L29">
        <f>STDEV(L22:P22)</f>
        <v>4178.7174228463928</v>
      </c>
      <c r="M29">
        <f>STDEV(M22:Q22)</f>
        <v>3540.5222354901261</v>
      </c>
      <c r="N29">
        <f>STDEV(N22:R22)</f>
        <v>3467.9598757771114</v>
      </c>
      <c r="O29">
        <f>STDEV(O22:S22)</f>
        <v>2423.2389069177639</v>
      </c>
      <c r="P29">
        <f>STDEV(P22:T22)</f>
        <v>2063.9328961959977</v>
      </c>
      <c r="Q29">
        <f>STDEV(Q22:U22)</f>
        <v>2400.7528402565722</v>
      </c>
    </row>
    <row r="30" spans="1:21" x14ac:dyDescent="0.35">
      <c r="A30" s="1" t="s">
        <v>23</v>
      </c>
      <c r="B30">
        <f>B29/B28</f>
        <v>2.9856914378478823E-2</v>
      </c>
      <c r="C30">
        <f t="shared" ref="C30:Q30" si="8">C29/C28</f>
        <v>2.9895378475433942E-2</v>
      </c>
      <c r="D30">
        <f t="shared" si="8"/>
        <v>2.9008573469437825E-2</v>
      </c>
      <c r="E30">
        <f t="shared" si="8"/>
        <v>4.6111801165441599E-2</v>
      </c>
      <c r="F30">
        <f t="shared" si="8"/>
        <v>5.779633487483532E-2</v>
      </c>
      <c r="G30">
        <f t="shared" si="8"/>
        <v>4.9596795882090476E-2</v>
      </c>
      <c r="H30">
        <f t="shared" si="8"/>
        <v>4.5306729189507414E-2</v>
      </c>
      <c r="I30">
        <f t="shared" si="8"/>
        <v>1.5671355328444787E-2</v>
      </c>
      <c r="J30">
        <f t="shared" si="8"/>
        <v>2.9525870071106929E-2</v>
      </c>
      <c r="K30">
        <f t="shared" si="8"/>
        <v>4.6095468656458319E-2</v>
      </c>
      <c r="L30">
        <f t="shared" si="8"/>
        <v>5.7667230031028319E-2</v>
      </c>
      <c r="M30">
        <f t="shared" si="8"/>
        <v>5.0360325266772581E-2</v>
      </c>
      <c r="N30">
        <f t="shared" si="8"/>
        <v>5.1005260541313734E-2</v>
      </c>
      <c r="O30">
        <f t="shared" si="8"/>
        <v>3.606890531197738E-2</v>
      </c>
      <c r="P30">
        <f t="shared" si="8"/>
        <v>3.0860240672787049E-2</v>
      </c>
      <c r="Q30">
        <f t="shared" si="8"/>
        <v>3.6215256930883316E-2</v>
      </c>
    </row>
    <row r="31" spans="1:21" x14ac:dyDescent="0.35">
      <c r="A31" s="1"/>
    </row>
    <row r="33" spans="1:22" x14ac:dyDescent="0.35">
      <c r="A33" s="1" t="s">
        <v>29</v>
      </c>
      <c r="B33" t="s">
        <v>25</v>
      </c>
      <c r="C33" t="s">
        <v>26</v>
      </c>
      <c r="D33" t="s">
        <v>27</v>
      </c>
      <c r="F33" t="s">
        <v>34</v>
      </c>
    </row>
    <row r="34" spans="1:22" x14ac:dyDescent="0.35">
      <c r="A34" t="s">
        <v>19</v>
      </c>
      <c r="B34">
        <f>AVERAGE($B28:$Q28)</f>
        <v>76159.187499999985</v>
      </c>
      <c r="C34">
        <f>AVERAGE($B29:$Q29)</f>
        <v>3042.7706587909261</v>
      </c>
      <c r="D34">
        <f>AVERAGE($B30:$Q30)</f>
        <v>4.0065152515374861E-2</v>
      </c>
      <c r="F34">
        <f>AVERAGE(B26:T26)</f>
        <v>1.5860861768158097E-2</v>
      </c>
    </row>
    <row r="35" spans="1:22" x14ac:dyDescent="0.35">
      <c r="A35" t="s">
        <v>20</v>
      </c>
      <c r="B35">
        <f>MEDIAN($B28:$Q28)</f>
        <v>76570.899999999994</v>
      </c>
      <c r="C35">
        <f>MEDIAN($B29:$Q29)</f>
        <v>2983.1833383746271</v>
      </c>
      <c r="D35">
        <f>MEDIAN($B30:$Q30)</f>
        <v>4.0760993060195365E-2</v>
      </c>
      <c r="F35">
        <f>MEDIAN(B26:T26)</f>
        <v>2.4170347990418527E-2</v>
      </c>
    </row>
    <row r="39" spans="1:22" x14ac:dyDescent="0.35">
      <c r="B39" s="2">
        <v>2014</v>
      </c>
      <c r="C39" s="2">
        <v>2013</v>
      </c>
      <c r="D39" s="2">
        <v>2012</v>
      </c>
      <c r="E39" s="2">
        <v>2011</v>
      </c>
      <c r="F39" s="2">
        <v>2010</v>
      </c>
      <c r="G39" s="2">
        <v>2009</v>
      </c>
      <c r="H39" s="2">
        <v>2008</v>
      </c>
      <c r="I39" s="2">
        <v>2007</v>
      </c>
      <c r="J39" s="2">
        <v>2006</v>
      </c>
      <c r="K39" s="2">
        <v>2005</v>
      </c>
      <c r="L39" s="2">
        <v>2004</v>
      </c>
      <c r="M39" s="2">
        <v>2003</v>
      </c>
      <c r="N39" s="2">
        <v>2002</v>
      </c>
      <c r="O39" s="2">
        <v>2001</v>
      </c>
      <c r="P39" s="2">
        <v>2000</v>
      </c>
      <c r="Q39" s="2">
        <v>1999</v>
      </c>
      <c r="R39" s="2">
        <v>1998</v>
      </c>
      <c r="S39" s="2">
        <v>1997</v>
      </c>
      <c r="T39" s="2">
        <v>1996</v>
      </c>
      <c r="U39" s="2">
        <v>1995</v>
      </c>
    </row>
    <row r="40" spans="1:22" x14ac:dyDescent="0.35">
      <c r="A40" t="s">
        <v>30</v>
      </c>
      <c r="B40">
        <f>B22/B$4</f>
        <v>0.13510445049954586</v>
      </c>
      <c r="C40">
        <f>C22/C$4</f>
        <v>0.13728853612547448</v>
      </c>
      <c r="D40">
        <f>D22/D$4</f>
        <v>0.13907054141220065</v>
      </c>
      <c r="E40">
        <f>E22/E$4</f>
        <v>0.15019404193539382</v>
      </c>
      <c r="F40">
        <f>F22/F$4</f>
        <v>0.15752266568231132</v>
      </c>
      <c r="G40">
        <f>G22/G$4</f>
        <v>0.1590503415348487</v>
      </c>
      <c r="H40">
        <f>H22/H$4</f>
        <v>0.16550555341669101</v>
      </c>
      <c r="I40">
        <f>I22/I$4</f>
        <v>0.15774980730472699</v>
      </c>
      <c r="J40">
        <f>J22/J$4</f>
        <v>0.18274051426184057</v>
      </c>
      <c r="K40">
        <f>K22/K$4</f>
        <v>0.18585923045601635</v>
      </c>
      <c r="L40">
        <f>L22/L$4</f>
        <v>0.19209686312421653</v>
      </c>
      <c r="M40">
        <f>M22/M$4</f>
        <v>0.19527528309254197</v>
      </c>
      <c r="N40">
        <f>N22/N$4</f>
        <v>0.19656031621066644</v>
      </c>
      <c r="O40">
        <f>O22/O$4</f>
        <v>0.19458398853341868</v>
      </c>
      <c r="P40">
        <f>P22/P$4</f>
        <v>0.19240384256614995</v>
      </c>
      <c r="Q40">
        <f>Q22/Q$4</f>
        <v>0.19561053915047033</v>
      </c>
      <c r="R40">
        <f>R22/R$4</f>
        <v>0.18900018168225857</v>
      </c>
      <c r="S40">
        <f>S22/S$4</f>
        <v>0.19963803222211554</v>
      </c>
      <c r="T40">
        <f>T22/T$4</f>
        <v>0.20024885818011476</v>
      </c>
      <c r="U40">
        <f>U22/U$4</f>
        <v>0.18909876259094691</v>
      </c>
      <c r="V40" t="s">
        <v>30</v>
      </c>
    </row>
    <row r="41" spans="1:22" x14ac:dyDescent="0.35">
      <c r="A41" t="s">
        <v>31</v>
      </c>
      <c r="B41">
        <f>B23/B$4</f>
        <v>0.22066239845531399</v>
      </c>
      <c r="C41">
        <f>C23/C$4</f>
        <v>0.22206412868703596</v>
      </c>
      <c r="D41">
        <f>D23/D$4</f>
        <v>0.220337267549578</v>
      </c>
      <c r="E41">
        <f>E23/E$4</f>
        <v>0.22469602423430216</v>
      </c>
      <c r="F41">
        <f>F23/F$4</f>
        <v>0.23559524988520855</v>
      </c>
      <c r="G41">
        <f>G23/G$4</f>
        <v>0.23838772029993607</v>
      </c>
      <c r="H41">
        <f>H23/H$4</f>
        <v>0.2441471960130705</v>
      </c>
      <c r="I41">
        <f>I23/I$4</f>
        <v>0.23900721768362995</v>
      </c>
      <c r="J41">
        <f>J23/J$4</f>
        <v>0.275133882790839</v>
      </c>
      <c r="K41">
        <f>K23/K$4</f>
        <v>0.26239692544343191</v>
      </c>
      <c r="L41">
        <f>L23/L$4</f>
        <v>0.26871258780507706</v>
      </c>
      <c r="M41">
        <f>M23/M$4</f>
        <v>0.27173499934921252</v>
      </c>
      <c r="N41">
        <f>N23/N$4</f>
        <v>0.29244616870520823</v>
      </c>
      <c r="O41">
        <f>O23/O$4</f>
        <v>0.28921946535673038</v>
      </c>
      <c r="P41">
        <f>P23/P$4</f>
        <v>0.27743224276935707</v>
      </c>
      <c r="Q41">
        <f>Q23/Q$4</f>
        <v>0.28227110447045478</v>
      </c>
      <c r="R41">
        <f>R23/R$4</f>
        <v>0.27259486941215366</v>
      </c>
      <c r="S41">
        <f>S23/S$4</f>
        <v>0.27761822874384962</v>
      </c>
      <c r="T41">
        <f>T23/T$4</f>
        <v>0.27728949525705587</v>
      </c>
      <c r="U41">
        <f>U23/U$4</f>
        <v>0.27435429906707498</v>
      </c>
      <c r="V41" t="s">
        <v>31</v>
      </c>
    </row>
    <row r="43" spans="1:22" x14ac:dyDescent="0.35">
      <c r="B43" t="s">
        <v>35</v>
      </c>
      <c r="C43" t="s">
        <v>30</v>
      </c>
      <c r="D43" t="s">
        <v>31</v>
      </c>
      <c r="F43" t="s">
        <v>36</v>
      </c>
    </row>
    <row r="44" spans="1:22" x14ac:dyDescent="0.35">
      <c r="B44">
        <v>1995</v>
      </c>
      <c r="C44">
        <v>0.18909876259094691</v>
      </c>
      <c r="D44">
        <v>0.27435429906707498</v>
      </c>
      <c r="F44">
        <v>64092</v>
      </c>
    </row>
    <row r="45" spans="1:22" x14ac:dyDescent="0.35">
      <c r="B45">
        <v>1996</v>
      </c>
      <c r="C45">
        <v>0.20024885818011476</v>
      </c>
      <c r="D45">
        <v>0.27728949525705587</v>
      </c>
      <c r="F45">
        <v>68397</v>
      </c>
    </row>
    <row r="46" spans="1:22" x14ac:dyDescent="0.35">
      <c r="B46">
        <v>1997</v>
      </c>
      <c r="C46">
        <v>0.19963803222211554</v>
      </c>
      <c r="D46">
        <v>0.27761822874384962</v>
      </c>
      <c r="F46">
        <v>68611</v>
      </c>
    </row>
    <row r="47" spans="1:22" x14ac:dyDescent="0.35">
      <c r="B47">
        <v>1998</v>
      </c>
      <c r="C47">
        <v>0.18900018168225857</v>
      </c>
      <c r="D47">
        <v>0.27259486941215366</v>
      </c>
      <c r="F47">
        <v>63457</v>
      </c>
    </row>
    <row r="48" spans="1:22" x14ac:dyDescent="0.35">
      <c r="B48">
        <v>1999</v>
      </c>
      <c r="C48">
        <v>0.19561053915047033</v>
      </c>
      <c r="D48">
        <v>0.28227110447045478</v>
      </c>
      <c r="F48">
        <v>66899</v>
      </c>
    </row>
    <row r="49" spans="2:6" x14ac:dyDescent="0.35">
      <c r="B49">
        <v>2000</v>
      </c>
      <c r="C49">
        <v>0.19240384256614995</v>
      </c>
      <c r="D49">
        <v>0.27743224276935707</v>
      </c>
      <c r="F49">
        <v>67036</v>
      </c>
    </row>
    <row r="50" spans="2:6" x14ac:dyDescent="0.35">
      <c r="B50">
        <v>2001</v>
      </c>
      <c r="C50">
        <v>0.19458398853341868</v>
      </c>
      <c r="D50">
        <v>0.28921946535673038</v>
      </c>
      <c r="F50">
        <v>69915</v>
      </c>
    </row>
    <row r="51" spans="2:6" x14ac:dyDescent="0.35">
      <c r="B51">
        <v>2002</v>
      </c>
      <c r="C51">
        <v>0.19656031621066644</v>
      </c>
      <c r="D51">
        <v>0.29244616870520823</v>
      </c>
      <c r="F51">
        <v>72654</v>
      </c>
    </row>
    <row r="52" spans="2:6" x14ac:dyDescent="0.35">
      <c r="B52">
        <v>2003</v>
      </c>
      <c r="C52">
        <v>0.19527528309254197</v>
      </c>
      <c r="D52">
        <v>0.27173499934921252</v>
      </c>
      <c r="F52">
        <v>75015</v>
      </c>
    </row>
    <row r="53" spans="2:6" x14ac:dyDescent="0.35">
      <c r="B53">
        <v>2004</v>
      </c>
      <c r="C53">
        <v>0.19209686312421653</v>
      </c>
      <c r="D53">
        <v>0.26871258780507706</v>
      </c>
      <c r="F53">
        <v>77693</v>
      </c>
    </row>
    <row r="54" spans="2:6" x14ac:dyDescent="0.35">
      <c r="B54">
        <v>2005</v>
      </c>
      <c r="C54">
        <v>0.18585923045601635</v>
      </c>
      <c r="D54">
        <v>0.26239692544343191</v>
      </c>
      <c r="F54">
        <v>78054</v>
      </c>
    </row>
    <row r="55" spans="2:6" x14ac:dyDescent="0.35">
      <c r="B55">
        <v>2006</v>
      </c>
      <c r="C55">
        <v>0.18274051426184057</v>
      </c>
      <c r="D55">
        <v>0.275133882790839</v>
      </c>
      <c r="F55">
        <v>76982</v>
      </c>
    </row>
    <row r="56" spans="2:6" x14ac:dyDescent="0.35">
      <c r="B56">
        <v>2007</v>
      </c>
      <c r="C56">
        <v>0.15774980730472699</v>
      </c>
      <c r="D56">
        <v>0.23900721768362995</v>
      </c>
      <c r="F56">
        <v>77567</v>
      </c>
    </row>
    <row r="57" spans="2:6" x14ac:dyDescent="0.35">
      <c r="B57">
        <v>2008</v>
      </c>
      <c r="C57">
        <v>0.16550555341669101</v>
      </c>
      <c r="D57">
        <v>0.2441471960130705</v>
      </c>
      <c r="F57">
        <v>85548</v>
      </c>
    </row>
    <row r="58" spans="2:6" x14ac:dyDescent="0.35">
      <c r="B58">
        <v>2009</v>
      </c>
      <c r="C58">
        <v>0.1590503415348487</v>
      </c>
      <c r="D58">
        <v>0.23838772029993607</v>
      </c>
      <c r="F58">
        <v>83848</v>
      </c>
    </row>
    <row r="59" spans="2:6" x14ac:dyDescent="0.35">
      <c r="B59">
        <v>2010</v>
      </c>
      <c r="C59">
        <v>0.15752266568231132</v>
      </c>
      <c r="D59">
        <v>0.23559524988520855</v>
      </c>
      <c r="F59">
        <v>87481</v>
      </c>
    </row>
    <row r="60" spans="2:6" x14ac:dyDescent="0.35">
      <c r="B60">
        <v>2011</v>
      </c>
      <c r="C60">
        <v>0.15019404193539382</v>
      </c>
      <c r="D60">
        <v>0.22469602423430216</v>
      </c>
      <c r="F60">
        <v>86072</v>
      </c>
    </row>
    <row r="61" spans="2:6" x14ac:dyDescent="0.35">
      <c r="B61">
        <v>2012</v>
      </c>
      <c r="C61">
        <v>0.13907054141220065</v>
      </c>
      <c r="D61">
        <v>0.220337267549578</v>
      </c>
      <c r="F61">
        <v>81067</v>
      </c>
    </row>
    <row r="62" spans="2:6" x14ac:dyDescent="0.35">
      <c r="B62">
        <v>2013</v>
      </c>
      <c r="C62">
        <v>0.13728853612547448</v>
      </c>
      <c r="D62">
        <v>0.22206412868703596</v>
      </c>
      <c r="F62">
        <v>83077</v>
      </c>
    </row>
    <row r="63" spans="2:6" x14ac:dyDescent="0.35">
      <c r="B63">
        <v>2014</v>
      </c>
      <c r="C63">
        <v>0.13510445049954586</v>
      </c>
      <c r="D63">
        <v>0.22066239845531399</v>
      </c>
      <c r="F63">
        <v>85085</v>
      </c>
    </row>
    <row r="65" spans="2:6" x14ac:dyDescent="0.35">
      <c r="B65" t="s">
        <v>19</v>
      </c>
      <c r="C65">
        <f>AVERAGE(C44:C63)</f>
        <v>0.17573011749909745</v>
      </c>
      <c r="D65">
        <f>AVERAGE(D44:D63)</f>
        <v>0.25830507359892596</v>
      </c>
      <c r="F65">
        <f>AVERAGE(F45:F63)</f>
        <v>76550.421052631573</v>
      </c>
    </row>
    <row r="66" spans="2:6" x14ac:dyDescent="0.35">
      <c r="B66" t="s">
        <v>32</v>
      </c>
      <c r="C66">
        <f>MEDIAN(C44:C63)</f>
        <v>0.18742970606913745</v>
      </c>
      <c r="D66">
        <f>MEDIAN(D44:D63)</f>
        <v>0.27022379357714477</v>
      </c>
      <c r="F66">
        <f>MEDIAN(F45:F63)</f>
        <v>77567</v>
      </c>
    </row>
    <row r="67" spans="2:6" x14ac:dyDescent="0.35">
      <c r="B67" t="s">
        <v>28</v>
      </c>
      <c r="C67">
        <f>STDEV(C44:C63)</f>
        <v>2.2888270757909071E-2</v>
      </c>
      <c r="D67">
        <f>STDEV(D44:D63)</f>
        <v>2.4743033106097486E-2</v>
      </c>
      <c r="F67">
        <f>STDEV(F45:F63)</f>
        <v>7568.8055443657058</v>
      </c>
    </row>
    <row r="68" spans="2:6" x14ac:dyDescent="0.35">
      <c r="B68" s="1" t="s">
        <v>37</v>
      </c>
      <c r="C68" s="1">
        <f>C67/C65</f>
        <v>0.1302467162922521</v>
      </c>
    </row>
  </sheetData>
  <sortState ref="F44:G63">
    <sortCondition ref="F43"/>
  </sortState>
  <pageMargins left="0.7" right="0.7" top="0.75" bottom="0.75" header="0.3" footer="0.3"/>
  <pageSetup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School of Business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2016-03-04T18:06:16Z</cp:lastPrinted>
  <dcterms:created xsi:type="dcterms:W3CDTF">2016-01-22T18:38:55Z</dcterms:created>
  <dcterms:modified xsi:type="dcterms:W3CDTF">2016-03-04T19:30:10Z</dcterms:modified>
</cp:coreProperties>
</file>